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160"/>
  </bookViews>
  <sheets>
    <sheet name="Тех.пер." sheetId="11" r:id="rId1"/>
  </sheets>
  <definedNames>
    <definedName name="_xlnm.Print_Titles" localSheetId="0">Тех.пер.!$7:$8</definedName>
    <definedName name="_xlnm.Print_Area" localSheetId="0">Тех.пер.!$A$1:$G$55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1"/>
  <c r="G25" l="1"/>
  <c r="G30" s="1"/>
  <c r="G10"/>
  <c r="G15" s="1"/>
  <c r="G16" s="1"/>
  <c r="G34" l="1"/>
  <c r="G24"/>
  <c r="G31" s="1"/>
  <c r="G36" l="1"/>
  <c r="G37" s="1"/>
  <c r="G39" s="1"/>
  <c r="G42" l="1"/>
  <c r="G43" s="1"/>
  <c r="G47" s="1"/>
</calcChain>
</file>

<file path=xl/sharedStrings.xml><?xml version="1.0" encoding="utf-8"?>
<sst xmlns="http://schemas.openxmlformats.org/spreadsheetml/2006/main" count="76" uniqueCount="54">
  <si>
    <t>№ п/п</t>
  </si>
  <si>
    <t>Наименование объекта строительства</t>
  </si>
  <si>
    <t>Обоснование</t>
  </si>
  <si>
    <t>Ед. изм.</t>
  </si>
  <si>
    <t>Кол-во</t>
  </si>
  <si>
    <t>2.1</t>
  </si>
  <si>
    <t>3.1</t>
  </si>
  <si>
    <t>Налоги</t>
  </si>
  <si>
    <t>НДС</t>
  </si>
  <si>
    <t>%</t>
  </si>
  <si>
    <t>ВСЕГО с НДС</t>
  </si>
  <si>
    <t>1.1</t>
  </si>
  <si>
    <t>4.1</t>
  </si>
  <si>
    <t>Зональный коэффициент (Кпер/зон)</t>
  </si>
  <si>
    <t>Коэффициент на снегоборьбу (Крег2)</t>
  </si>
  <si>
    <t>Регионально-климатический коэффициент (Крег1)</t>
  </si>
  <si>
    <t>ИТОГО</t>
  </si>
  <si>
    <t>РАСЧЕТ ОРИЕНТИРОВОЧНОЙ СТОИМОСТИ СТРОИТЕЛЬСТВА</t>
  </si>
  <si>
    <t>5.1</t>
  </si>
  <si>
    <t>По действующей ставке</t>
  </si>
  <si>
    <t>Стоимость в текущем (прогнозном) уровне цен,                                       тыс. руб</t>
  </si>
  <si>
    <t>Стоимость единицы измерения в уровне цен на 01.01.2023,                 тыс. руб</t>
  </si>
  <si>
    <t>ВСЕГО стоимость строительства в ценах на 01.01.2023</t>
  </si>
  <si>
    <t>Министерство экономического развития РФ. Основные параметры сценарных условий прогноза социально-экономического развития РФ до 2026 года.</t>
  </si>
  <si>
    <t>Переход в уровень цен на 4 кв. 2024 года</t>
  </si>
  <si>
    <t>Демонтажные работы</t>
  </si>
  <si>
    <t>Расчет ориентировочной (максимальной) стоимости реализации объекта выполнен с применением сборников "Укрупненные нормативы цены строительства. НЦС-81-02-12-2023" в соответствии с "Методикой разработки и применения НЦС, а также порядок их утверждения", утвержденной приказом Министерства строительства и жилищно-коммунального хозяйства Российской Федерации от 29.05.2019 № 314/пр.</t>
  </si>
  <si>
    <t>ИТОГО стоимость демонтажных работ</t>
  </si>
  <si>
    <t xml:space="preserve">Объект аналог
</t>
  </si>
  <si>
    <t>1 шт.</t>
  </si>
  <si>
    <t>ИТОГО стоимость монтажа приборов учета</t>
  </si>
  <si>
    <t xml:space="preserve">ПРИМЕНИТЕЛЬНО АСКУЭ.
КТП 10(6) кВ столбового типа, количество Т(АТ) шт. и мощность кВА: 1х16
</t>
  </si>
  <si>
    <t>НЦС 21-02-001-01</t>
  </si>
  <si>
    <t>1 объект</t>
  </si>
  <si>
    <t>НЦС 81-02-21-2023, Т.Ч., табл.2</t>
  </si>
  <si>
    <t>НЦС 81-02-21-2023, Т.Ч., табл.3</t>
  </si>
  <si>
    <t>НЦС 81-02-21-2023, Т.Ч., табл.5</t>
  </si>
  <si>
    <t>Оборудование</t>
  </si>
  <si>
    <t>ИТОГО стоимость оборудования</t>
  </si>
  <si>
    <t>Коэффициент перехода от цен базового района к ценам Ленинградская область (Кпер)</t>
  </si>
  <si>
    <t xml:space="preserve">Прибор учета АСКУЭ 0,23кВ - 168 шт.
</t>
  </si>
  <si>
    <t>НЦС 81-02-21-2023, Т.Ч., табл.4, п.50</t>
  </si>
  <si>
    <t>Монтаж приборов учета электроэнергии АСКУЭ и КТП</t>
  </si>
  <si>
    <t>ИТОГО стоимость монтажных работ</t>
  </si>
  <si>
    <t>ИТОГО стоимость демонтажных работ КТП</t>
  </si>
  <si>
    <t>3.2</t>
  </si>
  <si>
    <t xml:space="preserve">КТП 400/10/0,4 кВ - 1 шт.
</t>
  </si>
  <si>
    <t>НЦС 21-01-006-04</t>
  </si>
  <si>
    <t xml:space="preserve">КТП 10(6) кВ тупиковые киоскового типа количество Т(АТ) шт. и мощность кВА: 1х400
</t>
  </si>
  <si>
    <t>ПРИМЕНИТЕЛЬНО. ДЕМОНТАЖ ТП 400/10/0,4 кВ.
КТП 10(6) кВ тупиковые киоскового типа количество Т(АТ) шт. и мощность кВА: 1х400
(Коэффициент К=0,5 на демонтаж.)</t>
  </si>
  <si>
    <t>2.2</t>
  </si>
  <si>
    <t xml:space="preserve">Техническое перевооружение ВЛ и КТП на станции Кузнечное, замена КТП 400кВА на КТП 400 кВА киоскового типа, замена провода ВЛ-0,4кВ АС-35 на СИП 4х50мм2 длиной 170 метров, по адресу: Ленинградская область, станция Кузнечное </t>
  </si>
  <si>
    <t>Расчет индекса-дефлятора на основании показателей Минэкономразвития с 01.01.2023 года по 4 кв. 2024 года с учетом срока реализации проекта 3 месяца (Приказ Минстроя № 175-пр от 30.03.2020)                                                                        
Индекс фактической инфляции:
за 01-09.2023 - 1,0538.    
Индексы-дефляторы по строке "Капитальные вложения":     
на 2023 год - 107,0;                                                                                                                                                                                                                                              на 2024 год - 109,1;</t>
  </si>
  <si>
    <t>ВСЕГО стоимость строительства в ценах на 4 кв. 2024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</si>
</sst>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0" fillId="0" borderId="0" xfId="0" applyFill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/>
    </xf>
    <xf numFmtId="2" fontId="2" fillId="0" borderId="0" xfId="0" applyNumberFormat="1" applyFont="1" applyAlignment="1">
      <alignment horizontal="right" wrapText="1"/>
    </xf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horizontal="center" vertical="top" wrapText="1"/>
    </xf>
    <xf numFmtId="4" fontId="7" fillId="3" borderId="1" xfId="0" applyNumberFormat="1" applyFont="1" applyFill="1" applyBorder="1" applyAlignment="1">
      <alignment vertical="top"/>
    </xf>
    <xf numFmtId="0" fontId="0" fillId="3" borderId="0" xfId="0" applyFill="1"/>
    <xf numFmtId="49" fontId="4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/>
    </xf>
    <xf numFmtId="4" fontId="2" fillId="3" borderId="1" xfId="0" applyNumberFormat="1" applyFont="1" applyFill="1" applyBorder="1" applyAlignment="1">
      <alignment vertical="top"/>
    </xf>
    <xf numFmtId="4" fontId="4" fillId="3" borderId="1" xfId="0" applyNumberFormat="1" applyFont="1" applyFill="1" applyBorder="1" applyAlignment="1">
      <alignment vertical="top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/>
    </xf>
    <xf numFmtId="0" fontId="13" fillId="3" borderId="0" xfId="0" applyFont="1" applyFill="1"/>
    <xf numFmtId="0" fontId="4" fillId="3" borderId="1" xfId="0" applyFont="1" applyFill="1" applyBorder="1" applyAlignment="1">
      <alignment horizontal="center" vertical="top"/>
    </xf>
    <xf numFmtId="4" fontId="8" fillId="3" borderId="1" xfId="0" applyNumberFormat="1" applyFont="1" applyFill="1" applyBorder="1" applyAlignment="1">
      <alignment vertical="top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top"/>
    </xf>
    <xf numFmtId="0" fontId="0" fillId="3" borderId="0" xfId="0" applyFont="1" applyFill="1"/>
    <xf numFmtId="4" fontId="4" fillId="3" borderId="3" xfId="0" applyNumberFormat="1" applyFont="1" applyFill="1" applyBorder="1" applyAlignment="1">
      <alignment vertical="top"/>
    </xf>
    <xf numFmtId="49" fontId="2" fillId="3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/>
    </xf>
    <xf numFmtId="4" fontId="12" fillId="3" borderId="1" xfId="0" applyNumberFormat="1" applyFont="1" applyFill="1" applyBorder="1" applyAlignment="1">
      <alignment vertical="top"/>
    </xf>
    <xf numFmtId="0" fontId="8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center" vertical="top" wrapText="1"/>
    </xf>
    <xf numFmtId="165" fontId="10" fillId="3" borderId="1" xfId="0" applyNumberFormat="1" applyFont="1" applyFill="1" applyBorder="1" applyAlignment="1">
      <alignment horizontal="right" vertical="center"/>
    </xf>
    <xf numFmtId="0" fontId="11" fillId="3" borderId="0" xfId="0" applyFont="1" applyFill="1"/>
    <xf numFmtId="0" fontId="6" fillId="3" borderId="0" xfId="0" applyFont="1" applyFill="1"/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wrapText="1"/>
    </xf>
    <xf numFmtId="0" fontId="10" fillId="3" borderId="0" xfId="0" applyFont="1" applyFill="1"/>
    <xf numFmtId="0" fontId="8" fillId="3" borderId="1" xfId="0" applyFont="1" applyFill="1" applyBorder="1" applyAlignment="1">
      <alignment horizontal="center" vertical="top"/>
    </xf>
    <xf numFmtId="0" fontId="2" fillId="3" borderId="0" xfId="0" applyFont="1" applyFill="1"/>
    <xf numFmtId="0" fontId="2" fillId="3" borderId="0" xfId="0" applyFont="1" applyFill="1" applyAlignment="1">
      <alignment wrapText="1"/>
    </xf>
    <xf numFmtId="0" fontId="9" fillId="3" borderId="2" xfId="0" applyFont="1" applyFill="1" applyBorder="1" applyAlignment="1"/>
    <xf numFmtId="0" fontId="9" fillId="3" borderId="0" xfId="0" applyFont="1" applyFill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4"/>
  <sheetViews>
    <sheetView tabSelected="1" view="pageBreakPreview" topLeftCell="A40" zoomScaleNormal="80" zoomScaleSheetLayoutView="100" workbookViewId="0">
      <selection activeCell="G48" sqref="G48"/>
    </sheetView>
  </sheetViews>
  <sheetFormatPr defaultRowHeight="15"/>
  <cols>
    <col min="1" max="1" width="5.140625" style="5" customWidth="1"/>
    <col min="2" max="2" width="45.85546875" style="2" customWidth="1"/>
    <col min="3" max="3" width="20" style="5" customWidth="1"/>
    <col min="4" max="4" width="13.140625" style="5" customWidth="1"/>
    <col min="5" max="5" width="12.140625" style="5" customWidth="1"/>
    <col min="6" max="6" width="16.28515625" style="5" customWidth="1"/>
    <col min="7" max="7" width="16.140625" style="5" customWidth="1"/>
    <col min="8" max="8" width="14.140625" style="16" customWidth="1"/>
    <col min="9" max="9" width="14.28515625" style="16" customWidth="1"/>
    <col min="10" max="16384" width="9.140625" style="16"/>
  </cols>
  <sheetData>
    <row r="1" spans="1:15" ht="31.5" customHeight="1">
      <c r="A1" s="59" t="s">
        <v>17</v>
      </c>
      <c r="B1" s="59"/>
      <c r="C1" s="59"/>
      <c r="D1" s="59"/>
      <c r="E1" s="59"/>
      <c r="F1" s="59"/>
      <c r="G1" s="59"/>
    </row>
    <row r="2" spans="1:15" ht="50.25" customHeight="1">
      <c r="A2" s="60" t="s">
        <v>51</v>
      </c>
      <c r="B2" s="60"/>
      <c r="C2" s="60"/>
      <c r="D2" s="60"/>
      <c r="E2" s="60"/>
      <c r="F2" s="60"/>
      <c r="G2" s="60"/>
      <c r="H2" s="17"/>
      <c r="I2" s="17"/>
      <c r="J2" s="17"/>
      <c r="K2" s="17"/>
      <c r="L2" s="17"/>
      <c r="M2" s="17"/>
    </row>
    <row r="3" spans="1:15" ht="13.5" customHeight="1">
      <c r="A3" s="1"/>
      <c r="B3" s="1"/>
      <c r="C3" s="1"/>
      <c r="D3" s="1"/>
      <c r="E3" s="1"/>
      <c r="F3" s="1"/>
      <c r="G3" s="1"/>
    </row>
    <row r="4" spans="1:15" ht="13.5" customHeight="1">
      <c r="A4" s="1"/>
      <c r="B4" s="1"/>
      <c r="C4" s="1"/>
      <c r="D4" s="1"/>
      <c r="E4" s="1"/>
      <c r="F4" s="1"/>
      <c r="G4" s="1"/>
    </row>
    <row r="5" spans="1:15" ht="50.25" customHeight="1">
      <c r="A5" s="61" t="s">
        <v>26</v>
      </c>
      <c r="B5" s="61"/>
      <c r="C5" s="61"/>
      <c r="D5" s="61"/>
      <c r="E5" s="61"/>
      <c r="F5" s="61"/>
      <c r="G5" s="61"/>
    </row>
    <row r="6" spans="1:15">
      <c r="A6" s="18"/>
      <c r="B6" s="18"/>
      <c r="C6" s="18"/>
      <c r="D6" s="18"/>
      <c r="E6" s="18"/>
      <c r="F6" s="18"/>
      <c r="G6" s="18"/>
    </row>
    <row r="7" spans="1:15" ht="102.75" customHeight="1">
      <c r="A7" s="7" t="s">
        <v>0</v>
      </c>
      <c r="B7" s="7" t="s">
        <v>1</v>
      </c>
      <c r="C7" s="7" t="s">
        <v>2</v>
      </c>
      <c r="D7" s="7" t="s">
        <v>3</v>
      </c>
      <c r="E7" s="7" t="s">
        <v>4</v>
      </c>
      <c r="F7" s="7" t="s">
        <v>21</v>
      </c>
      <c r="G7" s="7" t="s">
        <v>20</v>
      </c>
      <c r="H7" s="62"/>
      <c r="I7" s="63"/>
      <c r="J7" s="63"/>
      <c r="K7" s="63"/>
      <c r="L7" s="63"/>
      <c r="M7" s="63"/>
      <c r="N7" s="63"/>
      <c r="O7" s="63"/>
    </row>
    <row r="8" spans="1:15" ht="13.5" customHeight="1">
      <c r="A8" s="8">
        <v>1</v>
      </c>
      <c r="B8" s="9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62"/>
      <c r="I8" s="63"/>
      <c r="J8" s="63"/>
      <c r="K8" s="63"/>
      <c r="L8" s="63"/>
      <c r="M8" s="63"/>
      <c r="N8" s="63"/>
      <c r="O8" s="63"/>
    </row>
    <row r="9" spans="1:15" s="24" customFormat="1" ht="30" customHeight="1">
      <c r="A9" s="19">
        <v>1</v>
      </c>
      <c r="B9" s="20" t="s">
        <v>25</v>
      </c>
      <c r="C9" s="21"/>
      <c r="D9" s="22"/>
      <c r="E9" s="21"/>
      <c r="F9" s="23"/>
      <c r="G9" s="23"/>
      <c r="H9" s="62"/>
      <c r="I9" s="63"/>
      <c r="J9" s="63"/>
      <c r="K9" s="63"/>
      <c r="L9" s="63"/>
      <c r="M9" s="63"/>
      <c r="N9" s="63"/>
      <c r="O9" s="63"/>
    </row>
    <row r="10" spans="1:15" s="24" customFormat="1" ht="75">
      <c r="A10" s="25" t="s">
        <v>11</v>
      </c>
      <c r="B10" s="26" t="s">
        <v>49</v>
      </c>
      <c r="C10" s="26" t="s">
        <v>47</v>
      </c>
      <c r="D10" s="27" t="s">
        <v>33</v>
      </c>
      <c r="E10" s="28">
        <v>1</v>
      </c>
      <c r="F10" s="29">
        <v>745.48</v>
      </c>
      <c r="G10" s="30">
        <f>ROUND(E10*F10*0.5,2)</f>
        <v>372.74</v>
      </c>
    </row>
    <row r="11" spans="1:15" s="34" customFormat="1" ht="30">
      <c r="A11" s="25"/>
      <c r="B11" s="31" t="s">
        <v>39</v>
      </c>
      <c r="C11" s="31" t="s">
        <v>34</v>
      </c>
      <c r="D11" s="32"/>
      <c r="E11" s="33">
        <v>0.93</v>
      </c>
      <c r="F11" s="30"/>
      <c r="G11" s="30"/>
    </row>
    <row r="12" spans="1:15" s="34" customFormat="1" ht="30" customHeight="1">
      <c r="A12" s="25"/>
      <c r="B12" s="31" t="s">
        <v>13</v>
      </c>
      <c r="C12" s="31" t="s">
        <v>35</v>
      </c>
      <c r="D12" s="32"/>
      <c r="E12" s="33">
        <v>1</v>
      </c>
      <c r="F12" s="30"/>
      <c r="G12" s="30"/>
    </row>
    <row r="13" spans="1:15" s="34" customFormat="1" ht="30">
      <c r="A13" s="25"/>
      <c r="B13" s="31" t="s">
        <v>15</v>
      </c>
      <c r="C13" s="31" t="s">
        <v>41</v>
      </c>
      <c r="D13" s="32"/>
      <c r="E13" s="33">
        <v>1</v>
      </c>
      <c r="F13" s="30"/>
      <c r="G13" s="30"/>
    </row>
    <row r="14" spans="1:15" s="34" customFormat="1" ht="30">
      <c r="A14" s="25"/>
      <c r="B14" s="31" t="s">
        <v>14</v>
      </c>
      <c r="C14" s="31" t="s">
        <v>36</v>
      </c>
      <c r="D14" s="32"/>
      <c r="E14" s="33">
        <v>1</v>
      </c>
      <c r="F14" s="30"/>
      <c r="G14" s="30"/>
    </row>
    <row r="15" spans="1:15" s="34" customFormat="1" ht="32.25" customHeight="1">
      <c r="A15" s="35"/>
      <c r="B15" s="31" t="s">
        <v>44</v>
      </c>
      <c r="C15" s="33"/>
      <c r="D15" s="33"/>
      <c r="E15" s="33"/>
      <c r="F15" s="30"/>
      <c r="G15" s="30">
        <f>ROUND(G10*E11*E12*E13*E14,2)</f>
        <v>346.65</v>
      </c>
    </row>
    <row r="16" spans="1:15" s="24" customFormat="1" ht="31.5" customHeight="1">
      <c r="A16" s="19"/>
      <c r="B16" s="20" t="s">
        <v>27</v>
      </c>
      <c r="C16" s="33"/>
      <c r="D16" s="33"/>
      <c r="E16" s="33"/>
      <c r="F16" s="30"/>
      <c r="G16" s="36">
        <f>G15</f>
        <v>346.65</v>
      </c>
    </row>
    <row r="17" spans="1:7" s="24" customFormat="1" ht="13.5" customHeight="1">
      <c r="A17" s="37"/>
      <c r="B17" s="38"/>
      <c r="C17" s="37"/>
      <c r="D17" s="37"/>
      <c r="E17" s="37"/>
      <c r="F17" s="37"/>
      <c r="G17" s="37"/>
    </row>
    <row r="18" spans="1:7" s="24" customFormat="1" ht="30" customHeight="1">
      <c r="A18" s="19">
        <v>2</v>
      </c>
      <c r="B18" s="20" t="s">
        <v>42</v>
      </c>
      <c r="C18" s="21"/>
      <c r="D18" s="22"/>
      <c r="E18" s="21"/>
      <c r="F18" s="23"/>
      <c r="G18" s="23"/>
    </row>
    <row r="19" spans="1:7" s="24" customFormat="1" ht="60">
      <c r="A19" s="25" t="s">
        <v>5</v>
      </c>
      <c r="B19" s="26" t="s">
        <v>31</v>
      </c>
      <c r="C19" s="26" t="s">
        <v>32</v>
      </c>
      <c r="D19" s="27" t="s">
        <v>33</v>
      </c>
      <c r="E19" s="28">
        <v>7</v>
      </c>
      <c r="F19" s="29">
        <v>396.61</v>
      </c>
      <c r="G19" s="30">
        <f>ROUND(E19*F19*0.3,2)</f>
        <v>832.88</v>
      </c>
    </row>
    <row r="20" spans="1:7" s="34" customFormat="1" ht="30">
      <c r="A20" s="25"/>
      <c r="B20" s="31" t="s">
        <v>39</v>
      </c>
      <c r="C20" s="31" t="s">
        <v>34</v>
      </c>
      <c r="D20" s="32"/>
      <c r="E20" s="33">
        <v>0.93</v>
      </c>
      <c r="F20" s="30"/>
      <c r="G20" s="30"/>
    </row>
    <row r="21" spans="1:7" s="34" customFormat="1" ht="30" customHeight="1">
      <c r="A21" s="25"/>
      <c r="B21" s="31" t="s">
        <v>13</v>
      </c>
      <c r="C21" s="31" t="s">
        <v>35</v>
      </c>
      <c r="D21" s="32"/>
      <c r="E21" s="33">
        <v>1</v>
      </c>
      <c r="F21" s="30"/>
      <c r="G21" s="30"/>
    </row>
    <row r="22" spans="1:7" s="34" customFormat="1" ht="30">
      <c r="A22" s="25"/>
      <c r="B22" s="31" t="s">
        <v>15</v>
      </c>
      <c r="C22" s="31" t="s">
        <v>41</v>
      </c>
      <c r="D22" s="32"/>
      <c r="E22" s="33">
        <v>1</v>
      </c>
      <c r="F22" s="30"/>
      <c r="G22" s="30"/>
    </row>
    <row r="23" spans="1:7" s="34" customFormat="1" ht="30">
      <c r="A23" s="25"/>
      <c r="B23" s="31" t="s">
        <v>14</v>
      </c>
      <c r="C23" s="31" t="s">
        <v>36</v>
      </c>
      <c r="D23" s="32"/>
      <c r="E23" s="33">
        <v>1</v>
      </c>
      <c r="F23" s="30"/>
      <c r="G23" s="30"/>
    </row>
    <row r="24" spans="1:7" s="34" customFormat="1" ht="32.25" customHeight="1">
      <c r="A24" s="35"/>
      <c r="B24" s="31" t="s">
        <v>30</v>
      </c>
      <c r="C24" s="33"/>
      <c r="D24" s="33"/>
      <c r="E24" s="33"/>
      <c r="F24" s="30"/>
      <c r="G24" s="30">
        <f>ROUND(G19*E20*E21*E22*E23,2)</f>
        <v>774.58</v>
      </c>
    </row>
    <row r="25" spans="1:7" s="24" customFormat="1" ht="45">
      <c r="A25" s="25" t="s">
        <v>50</v>
      </c>
      <c r="B25" s="26" t="s">
        <v>48</v>
      </c>
      <c r="C25" s="26" t="s">
        <v>47</v>
      </c>
      <c r="D25" s="27" t="s">
        <v>33</v>
      </c>
      <c r="E25" s="28">
        <v>1</v>
      </c>
      <c r="F25" s="29">
        <v>745.48</v>
      </c>
      <c r="G25" s="30">
        <f>ROUND(E25*F25,2)</f>
        <v>745.48</v>
      </c>
    </row>
    <row r="26" spans="1:7" s="34" customFormat="1" ht="30">
      <c r="A26" s="25"/>
      <c r="B26" s="31" t="s">
        <v>39</v>
      </c>
      <c r="C26" s="31" t="s">
        <v>34</v>
      </c>
      <c r="D26" s="32"/>
      <c r="E26" s="33">
        <v>0.93</v>
      </c>
      <c r="F26" s="30"/>
      <c r="G26" s="30"/>
    </row>
    <row r="27" spans="1:7" s="34" customFormat="1" ht="30" customHeight="1">
      <c r="A27" s="25"/>
      <c r="B27" s="31" t="s">
        <v>13</v>
      </c>
      <c r="C27" s="31" t="s">
        <v>35</v>
      </c>
      <c r="D27" s="32"/>
      <c r="E27" s="33">
        <v>1</v>
      </c>
      <c r="F27" s="30"/>
      <c r="G27" s="30"/>
    </row>
    <row r="28" spans="1:7" s="34" customFormat="1" ht="30">
      <c r="A28" s="25"/>
      <c r="B28" s="31" t="s">
        <v>15</v>
      </c>
      <c r="C28" s="31" t="s">
        <v>41</v>
      </c>
      <c r="D28" s="32"/>
      <c r="E28" s="33">
        <v>1</v>
      </c>
      <c r="F28" s="30"/>
      <c r="G28" s="30"/>
    </row>
    <row r="29" spans="1:7" s="34" customFormat="1" ht="30">
      <c r="A29" s="25"/>
      <c r="B29" s="31" t="s">
        <v>14</v>
      </c>
      <c r="C29" s="31" t="s">
        <v>36</v>
      </c>
      <c r="D29" s="32"/>
      <c r="E29" s="33">
        <v>1</v>
      </c>
      <c r="F29" s="30"/>
      <c r="G29" s="30"/>
    </row>
    <row r="30" spans="1:7" s="34" customFormat="1" ht="32.25" customHeight="1">
      <c r="A30" s="35"/>
      <c r="B30" s="31" t="s">
        <v>30</v>
      </c>
      <c r="C30" s="33"/>
      <c r="D30" s="33"/>
      <c r="E30" s="33"/>
      <c r="F30" s="30"/>
      <c r="G30" s="30">
        <f>ROUND(G25*E26*E27*E28*E29,2)</f>
        <v>693.3</v>
      </c>
    </row>
    <row r="31" spans="1:7" s="24" customFormat="1" ht="31.5" customHeight="1">
      <c r="A31" s="19"/>
      <c r="B31" s="20" t="s">
        <v>43</v>
      </c>
      <c r="C31" s="33"/>
      <c r="D31" s="33"/>
      <c r="E31" s="33"/>
      <c r="F31" s="30"/>
      <c r="G31" s="36">
        <f>G24+G30</f>
        <v>1467.88</v>
      </c>
    </row>
    <row r="32" spans="1:7" s="34" customFormat="1" ht="18.75" customHeight="1">
      <c r="A32" s="35"/>
      <c r="B32" s="31"/>
      <c r="C32" s="33"/>
      <c r="D32" s="33"/>
      <c r="E32" s="33"/>
      <c r="F32" s="41"/>
      <c r="G32" s="30"/>
    </row>
    <row r="33" spans="1:12" s="24" customFormat="1" ht="30" customHeight="1">
      <c r="A33" s="19">
        <v>3</v>
      </c>
      <c r="B33" s="20" t="s">
        <v>37</v>
      </c>
      <c r="C33" s="21"/>
      <c r="D33" s="22"/>
      <c r="E33" s="21"/>
      <c r="F33" s="23"/>
      <c r="G33" s="23"/>
    </row>
    <row r="34" spans="1:12" s="24" customFormat="1" ht="30">
      <c r="A34" s="25" t="s">
        <v>6</v>
      </c>
      <c r="B34" s="26" t="s">
        <v>40</v>
      </c>
      <c r="C34" s="26" t="s">
        <v>28</v>
      </c>
      <c r="D34" s="27" t="s">
        <v>29</v>
      </c>
      <c r="E34" s="28">
        <v>7</v>
      </c>
      <c r="F34" s="29">
        <v>50</v>
      </c>
      <c r="G34" s="29">
        <f>ROUND(E34*F34,2)</f>
        <v>350</v>
      </c>
    </row>
    <row r="35" spans="1:12" s="24" customFormat="1" ht="30">
      <c r="A35" s="25" t="s">
        <v>45</v>
      </c>
      <c r="B35" s="26" t="s">
        <v>46</v>
      </c>
      <c r="C35" s="26" t="s">
        <v>28</v>
      </c>
      <c r="D35" s="27" t="s">
        <v>29</v>
      </c>
      <c r="E35" s="28">
        <v>1</v>
      </c>
      <c r="F35" s="29">
        <v>3200</v>
      </c>
      <c r="G35" s="29">
        <v>3200</v>
      </c>
    </row>
    <row r="36" spans="1:12" s="40" customFormat="1" ht="15" customHeight="1">
      <c r="A36" s="39"/>
      <c r="B36" s="31" t="s">
        <v>16</v>
      </c>
      <c r="C36" s="33"/>
      <c r="D36" s="33"/>
      <c r="E36" s="33"/>
      <c r="F36" s="30"/>
      <c r="G36" s="30">
        <f>SUM(G34:G35)</f>
        <v>3550</v>
      </c>
    </row>
    <row r="37" spans="1:12" s="24" customFormat="1" ht="31.5" customHeight="1">
      <c r="A37" s="19"/>
      <c r="B37" s="20" t="s">
        <v>38</v>
      </c>
      <c r="C37" s="33"/>
      <c r="D37" s="33"/>
      <c r="E37" s="33"/>
      <c r="F37" s="30"/>
      <c r="G37" s="36">
        <f>G36</f>
        <v>3550</v>
      </c>
    </row>
    <row r="38" spans="1:12" s="24" customFormat="1" ht="24.75" customHeight="1">
      <c r="A38" s="19"/>
      <c r="B38" s="20"/>
      <c r="C38" s="33"/>
      <c r="D38" s="33"/>
      <c r="E38" s="33"/>
      <c r="F38" s="30"/>
      <c r="G38" s="36"/>
    </row>
    <row r="39" spans="1:12" s="24" customFormat="1" ht="28.5">
      <c r="A39" s="19"/>
      <c r="B39" s="20" t="s">
        <v>22</v>
      </c>
      <c r="C39" s="33"/>
      <c r="D39" s="33"/>
      <c r="E39" s="33"/>
      <c r="F39" s="30"/>
      <c r="G39" s="36">
        <f>G16+G31+G37</f>
        <v>5364.5300000000007</v>
      </c>
    </row>
    <row r="40" spans="1:12" s="24" customFormat="1">
      <c r="A40" s="19"/>
      <c r="B40" s="43"/>
      <c r="C40" s="44"/>
      <c r="D40" s="44"/>
      <c r="E40" s="44"/>
      <c r="F40" s="45"/>
      <c r="G40" s="23"/>
    </row>
    <row r="41" spans="1:12" s="24" customFormat="1" ht="30" customHeight="1">
      <c r="A41" s="19">
        <v>4</v>
      </c>
      <c r="B41" s="20" t="s">
        <v>7</v>
      </c>
      <c r="C41" s="46"/>
      <c r="D41" s="47"/>
      <c r="E41" s="46"/>
      <c r="F41" s="36"/>
      <c r="G41" s="36"/>
    </row>
    <row r="42" spans="1:12" s="24" customFormat="1" ht="30">
      <c r="A42" s="42" t="s">
        <v>12</v>
      </c>
      <c r="B42" s="31" t="s">
        <v>8</v>
      </c>
      <c r="C42" s="31" t="s">
        <v>19</v>
      </c>
      <c r="D42" s="32" t="s">
        <v>9</v>
      </c>
      <c r="E42" s="33">
        <v>20</v>
      </c>
      <c r="F42" s="30"/>
      <c r="G42" s="30">
        <f>ROUND(G39*E42/100,2)</f>
        <v>1072.9100000000001</v>
      </c>
    </row>
    <row r="43" spans="1:12" s="24" customFormat="1" ht="30" customHeight="1">
      <c r="A43" s="19"/>
      <c r="B43" s="20" t="s">
        <v>10</v>
      </c>
      <c r="C43" s="33"/>
      <c r="D43" s="33"/>
      <c r="E43" s="33"/>
      <c r="F43" s="30"/>
      <c r="G43" s="36">
        <f>G39+G42</f>
        <v>6437.4400000000005</v>
      </c>
    </row>
    <row r="44" spans="1:12" s="24" customFormat="1">
      <c r="A44" s="19"/>
      <c r="B44" s="43"/>
      <c r="C44" s="44"/>
      <c r="D44" s="44"/>
      <c r="E44" s="44"/>
      <c r="F44" s="45"/>
      <c r="G44" s="23"/>
    </row>
    <row r="45" spans="1:12" s="24" customFormat="1" ht="28.5" customHeight="1">
      <c r="A45" s="19">
        <v>5</v>
      </c>
      <c r="B45" s="20" t="s">
        <v>24</v>
      </c>
      <c r="C45" s="44"/>
      <c r="D45" s="44"/>
      <c r="E45" s="44"/>
      <c r="F45" s="45"/>
      <c r="G45" s="23"/>
    </row>
    <row r="46" spans="1:12" s="24" customFormat="1" ht="170.25" customHeight="1">
      <c r="A46" s="42" t="s">
        <v>18</v>
      </c>
      <c r="B46" s="31" t="s">
        <v>52</v>
      </c>
      <c r="C46" s="31" t="s">
        <v>23</v>
      </c>
      <c r="D46" s="33"/>
      <c r="E46" s="33">
        <v>1.07</v>
      </c>
      <c r="F46" s="30"/>
      <c r="G46" s="48"/>
      <c r="H46" s="57"/>
      <c r="I46" s="58"/>
      <c r="J46" s="58"/>
      <c r="K46" s="58"/>
      <c r="L46" s="49"/>
    </row>
    <row r="47" spans="1:12" s="24" customFormat="1" ht="28.5">
      <c r="A47" s="19"/>
      <c r="B47" s="20" t="s">
        <v>53</v>
      </c>
      <c r="C47" s="33"/>
      <c r="D47" s="33"/>
      <c r="E47" s="33"/>
      <c r="F47" s="30"/>
      <c r="G47" s="36">
        <f>G43*E46*1.091</f>
        <v>7514.874332800001</v>
      </c>
      <c r="H47" s="50"/>
      <c r="I47" s="50"/>
      <c r="J47" s="50"/>
      <c r="K47" s="50"/>
      <c r="L47" s="49"/>
    </row>
    <row r="48" spans="1:12" s="24" customFormat="1" ht="18.75">
      <c r="A48" s="19"/>
      <c r="B48" s="20"/>
      <c r="C48" s="44"/>
      <c r="D48" s="44"/>
      <c r="E48" s="44"/>
      <c r="F48" s="45"/>
      <c r="G48" s="23"/>
      <c r="H48" s="50"/>
      <c r="I48" s="51"/>
      <c r="J48" s="50"/>
      <c r="K48" s="50"/>
      <c r="L48" s="49"/>
    </row>
    <row r="49" spans="1:15" s="24" customFormat="1" ht="18.75">
      <c r="A49" s="19"/>
      <c r="B49" s="20"/>
      <c r="C49" s="33"/>
      <c r="D49" s="33"/>
      <c r="E49" s="33"/>
      <c r="F49" s="30"/>
      <c r="G49" s="36"/>
      <c r="H49" s="50"/>
      <c r="I49" s="51"/>
      <c r="J49" s="50"/>
      <c r="K49" s="50"/>
      <c r="L49" s="49"/>
    </row>
    <row r="50" spans="1:15" s="24" customFormat="1" ht="21" customHeight="1">
      <c r="A50" s="42"/>
      <c r="B50" s="31"/>
      <c r="C50" s="31"/>
      <c r="D50" s="32"/>
      <c r="E50" s="33"/>
      <c r="F50" s="30"/>
      <c r="G50" s="30"/>
      <c r="H50" s="50"/>
      <c r="I50" s="51"/>
      <c r="J50" s="50"/>
      <c r="K50" s="50"/>
      <c r="L50" s="49"/>
    </row>
    <row r="51" spans="1:15" s="24" customFormat="1" ht="18.75">
      <c r="A51" s="25"/>
      <c r="B51" s="31"/>
      <c r="C51" s="31"/>
      <c r="D51" s="32"/>
      <c r="E51" s="33"/>
      <c r="F51" s="30"/>
      <c r="G51" s="30"/>
      <c r="H51" s="52"/>
      <c r="I51" s="51"/>
      <c r="J51" s="50"/>
      <c r="K51" s="50"/>
      <c r="L51" s="49"/>
    </row>
    <row r="52" spans="1:15" s="24" customFormat="1" ht="18.75">
      <c r="A52" s="25"/>
      <c r="B52" s="31"/>
      <c r="C52" s="31"/>
      <c r="D52" s="32"/>
      <c r="E52" s="33"/>
      <c r="F52" s="30"/>
      <c r="G52" s="30"/>
      <c r="H52" s="52"/>
      <c r="I52" s="53"/>
      <c r="J52" s="50"/>
      <c r="K52" s="50"/>
      <c r="L52" s="49"/>
      <c r="M52" s="50"/>
      <c r="N52" s="50"/>
      <c r="O52" s="53"/>
    </row>
    <row r="53" spans="1:15" s="24" customFormat="1" ht="46.5" customHeight="1">
      <c r="A53" s="54"/>
      <c r="B53" s="20"/>
      <c r="C53" s="33"/>
      <c r="D53" s="35"/>
      <c r="E53" s="33"/>
      <c r="F53" s="30"/>
      <c r="G53" s="36"/>
      <c r="H53" s="50"/>
      <c r="I53" s="50"/>
      <c r="J53" s="50"/>
      <c r="K53" s="53"/>
      <c r="L53" s="53"/>
    </row>
    <row r="54" spans="1:15" s="24" customFormat="1" ht="18.75">
      <c r="A54" s="25"/>
      <c r="B54" s="31"/>
      <c r="C54" s="31"/>
      <c r="D54" s="32"/>
      <c r="E54" s="33"/>
      <c r="F54" s="30"/>
      <c r="G54" s="30"/>
      <c r="H54" s="52"/>
      <c r="I54" s="50"/>
      <c r="J54" s="50"/>
      <c r="K54" s="53"/>
      <c r="L54" s="53"/>
    </row>
    <row r="55" spans="1:15" s="24" customFormat="1" ht="32.25" customHeight="1">
      <c r="A55" s="54"/>
      <c r="B55" s="20"/>
      <c r="C55" s="33"/>
      <c r="D55" s="33"/>
      <c r="E55" s="33"/>
      <c r="F55" s="30"/>
      <c r="G55" s="36"/>
      <c r="H55" s="52"/>
      <c r="I55" s="50"/>
      <c r="J55" s="50"/>
      <c r="K55" s="50"/>
      <c r="L55" s="49"/>
    </row>
    <row r="56" spans="1:15" s="24" customFormat="1">
      <c r="A56" s="55"/>
      <c r="B56" s="56"/>
      <c r="C56" s="55"/>
      <c r="D56" s="55"/>
      <c r="E56" s="55"/>
      <c r="F56" s="55"/>
    </row>
    <row r="57" spans="1:15">
      <c r="A57" s="3"/>
      <c r="B57" s="4"/>
      <c r="C57" s="3"/>
      <c r="D57" s="3"/>
      <c r="E57" s="3"/>
      <c r="F57" s="3"/>
      <c r="G57" s="3"/>
      <c r="L57" s="6"/>
    </row>
    <row r="58" spans="1:15">
      <c r="A58" s="3"/>
      <c r="B58" s="4"/>
      <c r="C58" s="3"/>
      <c r="D58" s="3"/>
      <c r="E58" s="3"/>
      <c r="F58" s="3"/>
      <c r="G58" s="3"/>
      <c r="L58" s="6"/>
    </row>
    <row r="60" spans="1:15">
      <c r="I60" s="5"/>
    </row>
    <row r="61" spans="1:15">
      <c r="I61" s="5"/>
    </row>
    <row r="65" spans="1:7">
      <c r="A65" s="3"/>
      <c r="B65" s="14"/>
      <c r="C65" s="10"/>
      <c r="D65" s="10"/>
      <c r="E65" s="3"/>
      <c r="F65" s="3"/>
      <c r="G65" s="3"/>
    </row>
    <row r="66" spans="1:7">
      <c r="A66" s="3"/>
      <c r="B66" s="13"/>
      <c r="C66" s="11"/>
      <c r="D66" s="10"/>
      <c r="E66" s="3"/>
      <c r="F66" s="3"/>
      <c r="G66" s="3"/>
    </row>
    <row r="67" spans="1:7">
      <c r="A67" s="3"/>
      <c r="B67" s="13"/>
      <c r="C67" s="11"/>
      <c r="D67" s="10"/>
      <c r="E67" s="3"/>
      <c r="F67" s="3"/>
      <c r="G67" s="3"/>
    </row>
    <row r="68" spans="1:7">
      <c r="A68" s="3"/>
      <c r="B68" s="13"/>
      <c r="C68" s="11"/>
      <c r="D68" s="10"/>
      <c r="E68" s="3"/>
      <c r="F68" s="3"/>
      <c r="G68" s="3"/>
    </row>
    <row r="69" spans="1:7">
      <c r="A69" s="3"/>
      <c r="B69" s="13"/>
      <c r="C69" s="11"/>
      <c r="D69" s="10"/>
      <c r="E69" s="3"/>
      <c r="F69" s="3"/>
      <c r="G69" s="3"/>
    </row>
    <row r="70" spans="1:7">
      <c r="A70" s="3"/>
      <c r="B70" s="13"/>
      <c r="C70" s="11"/>
      <c r="D70" s="10"/>
      <c r="E70" s="3"/>
      <c r="F70" s="3"/>
      <c r="G70" s="3"/>
    </row>
    <row r="71" spans="1:7">
      <c r="A71" s="3"/>
      <c r="B71" s="13"/>
      <c r="C71" s="11"/>
      <c r="D71" s="10"/>
      <c r="E71" s="3"/>
      <c r="F71" s="3"/>
      <c r="G71" s="3"/>
    </row>
    <row r="72" spans="1:7">
      <c r="A72" s="3"/>
      <c r="B72" s="13"/>
      <c r="C72" s="11"/>
      <c r="D72" s="10"/>
      <c r="E72" s="3"/>
      <c r="F72" s="3"/>
      <c r="G72" s="3"/>
    </row>
    <row r="73" spans="1:7">
      <c r="A73" s="3"/>
      <c r="B73" s="13"/>
      <c r="C73" s="11"/>
      <c r="D73" s="10"/>
      <c r="E73" s="3"/>
      <c r="F73" s="3"/>
      <c r="G73" s="3"/>
    </row>
    <row r="74" spans="1:7">
      <c r="A74" s="3"/>
      <c r="B74" s="13"/>
      <c r="C74" s="11"/>
      <c r="D74" s="10"/>
      <c r="E74" s="3"/>
      <c r="F74" s="3"/>
      <c r="G74" s="3"/>
    </row>
    <row r="75" spans="1:7">
      <c r="A75" s="3"/>
      <c r="B75" s="13"/>
      <c r="C75" s="11"/>
      <c r="D75" s="10"/>
      <c r="E75" s="3"/>
      <c r="F75" s="3"/>
      <c r="G75" s="3"/>
    </row>
    <row r="76" spans="1:7">
      <c r="A76" s="3"/>
      <c r="B76" s="13"/>
      <c r="C76" s="11"/>
      <c r="D76" s="10"/>
      <c r="E76" s="3"/>
      <c r="F76" s="3"/>
      <c r="G76" s="3"/>
    </row>
    <row r="77" spans="1:7">
      <c r="A77" s="3"/>
      <c r="B77" s="13"/>
      <c r="C77" s="11"/>
      <c r="D77" s="10"/>
      <c r="E77" s="3"/>
      <c r="F77" s="3"/>
      <c r="G77" s="3"/>
    </row>
    <row r="78" spans="1:7">
      <c r="A78" s="3"/>
      <c r="B78" s="15"/>
      <c r="C78" s="11"/>
      <c r="D78" s="10"/>
      <c r="E78" s="3"/>
      <c r="F78" s="3"/>
      <c r="G78" s="3"/>
    </row>
    <row r="79" spans="1:7" ht="36" customHeight="1">
      <c r="A79" s="3"/>
      <c r="B79" s="13"/>
      <c r="C79" s="11"/>
      <c r="D79" s="10"/>
      <c r="E79" s="3"/>
      <c r="F79" s="3"/>
      <c r="G79" s="3"/>
    </row>
    <row r="80" spans="1:7">
      <c r="A80" s="3"/>
      <c r="B80" s="13"/>
      <c r="C80" s="12"/>
      <c r="D80" s="10"/>
      <c r="E80" s="3"/>
      <c r="F80" s="3"/>
      <c r="G80" s="3"/>
    </row>
    <row r="81" spans="1:7">
      <c r="A81" s="3"/>
      <c r="B81" s="4"/>
      <c r="C81" s="3"/>
      <c r="D81" s="3"/>
      <c r="E81" s="3"/>
      <c r="F81" s="3"/>
      <c r="G81" s="3"/>
    </row>
    <row r="82" spans="1:7">
      <c r="A82" s="3"/>
      <c r="B82" s="4"/>
      <c r="C82" s="3"/>
      <c r="D82" s="3"/>
    </row>
    <row r="83" spans="1:7">
      <c r="A83" s="3"/>
      <c r="B83" s="4"/>
      <c r="C83" s="3"/>
      <c r="D83" s="3"/>
    </row>
    <row r="84" spans="1:7">
      <c r="A84" s="3"/>
      <c r="B84" s="4"/>
      <c r="C84" s="3"/>
      <c r="D84" s="3"/>
      <c r="E84" s="3"/>
      <c r="F84" s="3"/>
      <c r="G84" s="3"/>
    </row>
  </sheetData>
  <mergeCells count="4">
    <mergeCell ref="A1:G1"/>
    <mergeCell ref="A2:G2"/>
    <mergeCell ref="A5:G5"/>
    <mergeCell ref="H7:O9"/>
  </mergeCells>
  <printOptions horizontalCentered="1"/>
  <pageMargins left="0.9055118110236221" right="0.70866141732283472" top="0.74803149606299213" bottom="0.74803149606299213" header="0.31496062992125984" footer="0.31496062992125984"/>
  <pageSetup paperSize="9" scale="65" orientation="portrait" horizontalDpi="300" verticalDpi="30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Тех.пер.</vt:lpstr>
      <vt:lpstr>Тех.пер.!Заголовки_для_печати</vt:lpstr>
      <vt:lpstr>Тех.пер.!Область_печати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Александра Викторовна</dc:creator>
  <cp:lastModifiedBy>nte_MorozovDS</cp:lastModifiedBy>
  <cp:lastPrinted>2023-05-31T18:40:16Z</cp:lastPrinted>
  <dcterms:created xsi:type="dcterms:W3CDTF">2019-11-08T07:20:45Z</dcterms:created>
  <dcterms:modified xsi:type="dcterms:W3CDTF">2025-09-10T07:22:16Z</dcterms:modified>
</cp:coreProperties>
</file>